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lWa6Gsy38Hjo9No43xo+2s1avxK1+cIr9E9zqVNDdnui55139HxSICMD7xAeSXNvyfa9AfcTrK5PZ3ZL3ND/ZQ==" workbookSaltValue="1QWTdp2UhEP4iBwW/nGsrg==" workbookSpinCount="100000" lockStructure="1"/>
  <bookViews>
    <workbookView xWindow="-120" yWindow="-120" windowWidth="29040" windowHeight="15840"/>
  </bookViews>
  <sheets>
    <sheet name="Übersicht" sheetId="1" r:id="rId1"/>
    <sheet name="Tabelle für Diagram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57" i="1"/>
  <c r="D59" i="1"/>
  <c r="D58" i="1"/>
  <c r="D5" i="2" s="1"/>
  <c r="E4" i="2"/>
  <c r="E5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3" i="2"/>
  <c r="D60" i="1" l="1"/>
  <c r="D61" i="1" s="1"/>
  <c r="D24" i="2"/>
  <c r="D20" i="2"/>
  <c r="D16" i="2"/>
  <c r="D12" i="2"/>
  <c r="D8" i="2"/>
  <c r="D4" i="2"/>
  <c r="D3" i="2"/>
  <c r="D23" i="2"/>
  <c r="D19" i="2"/>
  <c r="D15" i="2"/>
  <c r="D11" i="2"/>
  <c r="D7" i="2"/>
  <c r="D26" i="2"/>
  <c r="D22" i="2"/>
  <c r="D18" i="2"/>
  <c r="D14" i="2"/>
  <c r="D10" i="2"/>
  <c r="D6" i="2"/>
  <c r="D25" i="2"/>
  <c r="D21" i="2"/>
  <c r="D17" i="2"/>
  <c r="D13" i="2"/>
  <c r="D9" i="2"/>
  <c r="D47" i="1"/>
  <c r="D62" i="1" s="1"/>
  <c r="C24" i="2" l="1"/>
  <c r="F24" i="2" s="1"/>
  <c r="C20" i="2"/>
  <c r="F20" i="2" s="1"/>
  <c r="C16" i="2"/>
  <c r="F16" i="2" s="1"/>
  <c r="C12" i="2"/>
  <c r="F12" i="2" s="1"/>
  <c r="C8" i="2"/>
  <c r="F8" i="2" s="1"/>
  <c r="C4" i="2"/>
  <c r="F4" i="2" s="1"/>
  <c r="C23" i="2"/>
  <c r="F23" i="2" s="1"/>
  <c r="C19" i="2"/>
  <c r="F19" i="2" s="1"/>
  <c r="C15" i="2"/>
  <c r="F15" i="2" s="1"/>
  <c r="C11" i="2"/>
  <c r="F11" i="2" s="1"/>
  <c r="C7" i="2"/>
  <c r="F7" i="2" s="1"/>
  <c r="C3" i="2"/>
  <c r="F3" i="2" s="1"/>
  <c r="C26" i="2"/>
  <c r="F26" i="2" s="1"/>
  <c r="C22" i="2"/>
  <c r="F22" i="2" s="1"/>
  <c r="C18" i="2"/>
  <c r="F18" i="2" s="1"/>
  <c r="C14" i="2"/>
  <c r="F14" i="2" s="1"/>
  <c r="C10" i="2"/>
  <c r="F10" i="2" s="1"/>
  <c r="C6" i="2"/>
  <c r="F6" i="2" s="1"/>
  <c r="C25" i="2"/>
  <c r="F25" i="2" s="1"/>
  <c r="C21" i="2"/>
  <c r="F21" i="2" s="1"/>
  <c r="C17" i="2"/>
  <c r="F17" i="2" s="1"/>
  <c r="C13" i="2"/>
  <c r="F13" i="2" s="1"/>
  <c r="C9" i="2"/>
  <c r="F9" i="2" s="1"/>
  <c r="C5" i="2"/>
  <c r="F5" i="2" s="1"/>
  <c r="D63" i="1"/>
  <c r="D68" i="1" l="1"/>
  <c r="D69" i="1" s="1"/>
</calcChain>
</file>

<file path=xl/sharedStrings.xml><?xml version="1.0" encoding="utf-8"?>
<sst xmlns="http://schemas.openxmlformats.org/spreadsheetml/2006/main" count="65" uniqueCount="61">
  <si>
    <t>Nachberabeitung Foto</t>
  </si>
  <si>
    <t>Nachbearbeitung Video</t>
  </si>
  <si>
    <t>Richtwert 100€/h</t>
  </si>
  <si>
    <t>Richtwert 60€/h</t>
  </si>
  <si>
    <t>Einsatz Wärmebildkamera</t>
  </si>
  <si>
    <t>Richtwert 100€/Einsatz</t>
  </si>
  <si>
    <t>Weitere Zusatzdienstleistungen</t>
  </si>
  <si>
    <t>Kosten</t>
  </si>
  <si>
    <t>Ersatzteile / Monat</t>
  </si>
  <si>
    <t>Wartungkosten der Drohne / Monat</t>
  </si>
  <si>
    <t>Kosten pro Kilometer</t>
  </si>
  <si>
    <t>Richtwert: 0,30€/km Entfernungspauschale Finanzamt</t>
  </si>
  <si>
    <t>Anfahrtskosten gesamt pro Einsatz</t>
  </si>
  <si>
    <t>Durchschnittliche Entfernung pro Einsatz (einfache Fahrt)</t>
  </si>
  <si>
    <t>Amortisationszeit Drohne</t>
  </si>
  <si>
    <t>In Monaten</t>
  </si>
  <si>
    <t>Einsatz Foto privat 3 Aufnahmen</t>
  </si>
  <si>
    <t>Preis</t>
  </si>
  <si>
    <t>Einsatz Foto gewerblich 4 Aufnahmen</t>
  </si>
  <si>
    <t>Richtwert 399€</t>
  </si>
  <si>
    <t>Richtwert 170€</t>
  </si>
  <si>
    <t>Einsatz Foro gewerblich 8 Aufnahmen</t>
  </si>
  <si>
    <t>Richtwert 650€</t>
  </si>
  <si>
    <t>Einsatz Foto sonstige</t>
  </si>
  <si>
    <t>Einsatz Video bis 1h</t>
  </si>
  <si>
    <t>Eigene Abschätzung</t>
  </si>
  <si>
    <t>Richtwert 420€</t>
  </si>
  <si>
    <t>Einsatz Video bis 2h</t>
  </si>
  <si>
    <t>Einsatz Video bis 6h</t>
  </si>
  <si>
    <t>Richtwert 1.200€</t>
  </si>
  <si>
    <t>Richtwert 750€</t>
  </si>
  <si>
    <t>Im folgenden werden die Zusatzdienstleistungen pro Woche abgeschätzt.</t>
  </si>
  <si>
    <t>Stunden/Einsätze pro Woche</t>
  </si>
  <si>
    <t>Kosten pro Stunde/Einsatz</t>
  </si>
  <si>
    <t>Einnahmen Zusatzdienstleistungen</t>
  </si>
  <si>
    <t>Gesamteinnahmen</t>
  </si>
  <si>
    <t>Einnahmen Aufnahmen</t>
  </si>
  <si>
    <t>Einsätze</t>
  </si>
  <si>
    <t>Kosten Drohne</t>
  </si>
  <si>
    <t>Kosten Anfahrt</t>
  </si>
  <si>
    <t>Gewinn</t>
  </si>
  <si>
    <t>Einnahmen pro Woche</t>
  </si>
  <si>
    <t>Anzahl pro Woche</t>
  </si>
  <si>
    <t>Pauschalsatz Steuer</t>
  </si>
  <si>
    <t>Richtwert: Pauschal gehen wir von einem Gesamtsteuersatz von 50% aus. Dieser ist natürlich individuell von vielen Faktoren abhängig.</t>
  </si>
  <si>
    <t>Einnahmen nach Steuern</t>
  </si>
  <si>
    <t>Richtwert: 50€/Monat</t>
  </si>
  <si>
    <t>Sonstiges (Strom, Versicherung, etc.)</t>
  </si>
  <si>
    <t>Richtwert: 200€/Monat</t>
  </si>
  <si>
    <t>Im folgenden wird die Anzahl der Einsätze pro Woche abgeschätzt. 
Geht man davon aus, einen 1.200€ Auftrag nur alle 2 Wochen zu erhalten, gibt man 0,5 ein.</t>
  </si>
  <si>
    <t>Zusatzdienstleistungen pro Woche</t>
  </si>
  <si>
    <t>Steuer</t>
  </si>
  <si>
    <t>Anschaffungskosten</t>
  </si>
  <si>
    <t>Anschaffungkosten Drohne &amp; Zubehör</t>
  </si>
  <si>
    <t>Türkise Felder können bearbeitet werden, die übrigen Felder werden automatisch berechnet.</t>
  </si>
  <si>
    <t>Einnahmen Drohne</t>
  </si>
  <si>
    <t>Einnahmen Zuzsatzdienstleistung</t>
  </si>
  <si>
    <t>Anschaffungskosten &amp; Laufende Kosten</t>
  </si>
  <si>
    <t>In Wochen</t>
  </si>
  <si>
    <t>Gesamtaufstellung pro Woche</t>
  </si>
  <si>
    <t>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</si>
</sst>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0.0\ &quot;Monate&quot;"/>
    <numFmt numFmtId="167" formatCode="_-* #,##0.0\ _€_-;\-* #,##0.0\ _€_-;_-* &quot;-&quot;??\ _€_-;_-@_-"/>
    <numFmt numFmtId="168" formatCode="_-* #,##0\ _€_-;\-* #,##0\ _€_-;_-* &quot;-&quot;??\ _€_-;_-@_-"/>
    <numFmt numFmtId="170" formatCode="0.0\ &quot;Wochen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9E2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EF0E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4" borderId="0" xfId="0" applyFont="1" applyFill="1" applyBorder="1" applyAlignment="1">
      <alignment wrapText="1"/>
    </xf>
    <xf numFmtId="9" fontId="2" fillId="4" borderId="0" xfId="3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5" xfId="0" applyFont="1" applyFill="1" applyBorder="1"/>
    <xf numFmtId="0" fontId="4" fillId="2" borderId="15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4" borderId="0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5" fillId="2" borderId="16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164" fontId="4" fillId="2" borderId="21" xfId="2" applyNumberFormat="1" applyFont="1" applyFill="1" applyBorder="1"/>
    <xf numFmtId="0" fontId="4" fillId="2" borderId="22" xfId="0" applyFont="1" applyFill="1" applyBorder="1"/>
    <xf numFmtId="164" fontId="4" fillId="6" borderId="24" xfId="2" applyNumberFormat="1" applyFont="1" applyFill="1" applyBorder="1"/>
    <xf numFmtId="164" fontId="4" fillId="6" borderId="25" xfId="2" applyNumberFormat="1" applyFont="1" applyFill="1" applyBorder="1"/>
    <xf numFmtId="0" fontId="3" fillId="2" borderId="21" xfId="0" applyFont="1" applyFill="1" applyBorder="1"/>
    <xf numFmtId="44" fontId="2" fillId="2" borderId="21" xfId="0" applyNumberFormat="1" applyFont="1" applyFill="1" applyBorder="1"/>
    <xf numFmtId="0" fontId="4" fillId="5" borderId="1" xfId="0" applyFont="1" applyFill="1" applyBorder="1" applyAlignment="1">
      <alignment horizontal="left" vertical="center"/>
    </xf>
    <xf numFmtId="9" fontId="2" fillId="2" borderId="21" xfId="3" applyFont="1" applyFill="1" applyBorder="1"/>
    <xf numFmtId="0" fontId="2" fillId="2" borderId="21" xfId="0" applyFont="1" applyFill="1" applyBorder="1" applyAlignment="1">
      <alignment horizontal="left"/>
    </xf>
    <xf numFmtId="44" fontId="2" fillId="2" borderId="15" xfId="0" applyNumberFormat="1" applyFont="1" applyFill="1" applyBorder="1"/>
    <xf numFmtId="164" fontId="2" fillId="2" borderId="21" xfId="2" applyNumberFormat="1" applyFont="1" applyFill="1" applyBorder="1"/>
    <xf numFmtId="44" fontId="2" fillId="2" borderId="22" xfId="0" applyNumberFormat="1" applyFont="1" applyFill="1" applyBorder="1"/>
    <xf numFmtId="164" fontId="4" fillId="2" borderId="18" xfId="2" applyNumberFormat="1" applyFont="1" applyFill="1" applyBorder="1"/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5" borderId="1" xfId="0" applyFont="1" applyFill="1" applyBorder="1"/>
    <xf numFmtId="164" fontId="4" fillId="7" borderId="9" xfId="2" applyNumberFormat="1" applyFont="1" applyFill="1" applyBorder="1" applyProtection="1">
      <protection locked="0"/>
    </xf>
    <xf numFmtId="167" fontId="4" fillId="7" borderId="6" xfId="1" applyNumberFormat="1" applyFont="1" applyFill="1" applyBorder="1" applyAlignment="1" applyProtection="1">
      <alignment horizontal="center"/>
      <protection locked="0"/>
    </xf>
    <xf numFmtId="164" fontId="4" fillId="7" borderId="10" xfId="2" applyNumberFormat="1" applyFont="1" applyFill="1" applyBorder="1" applyProtection="1">
      <protection locked="0"/>
    </xf>
    <xf numFmtId="167" fontId="4" fillId="7" borderId="7" xfId="1" applyNumberFormat="1" applyFont="1" applyFill="1" applyBorder="1" applyAlignment="1" applyProtection="1">
      <alignment horizontal="center"/>
      <protection locked="0"/>
    </xf>
    <xf numFmtId="164" fontId="4" fillId="7" borderId="11" xfId="2" applyNumberFormat="1" applyFont="1" applyFill="1" applyBorder="1" applyProtection="1">
      <protection locked="0"/>
    </xf>
    <xf numFmtId="167" fontId="4" fillId="7" borderId="8" xfId="1" applyNumberFormat="1" applyFont="1" applyFill="1" applyBorder="1" applyAlignment="1" applyProtection="1">
      <alignment horizontal="center"/>
      <protection locked="0"/>
    </xf>
    <xf numFmtId="164" fontId="4" fillId="7" borderId="3" xfId="2" applyNumberFormat="1" applyFont="1" applyFill="1" applyBorder="1" applyProtection="1">
      <protection locked="0"/>
    </xf>
    <xf numFmtId="164" fontId="4" fillId="7" borderId="23" xfId="2" applyNumberFormat="1" applyFont="1" applyFill="1" applyBorder="1" applyProtection="1">
      <protection locked="0"/>
    </xf>
    <xf numFmtId="164" fontId="4" fillId="7" borderId="24" xfId="2" applyNumberFormat="1" applyFont="1" applyFill="1" applyBorder="1" applyProtection="1">
      <protection locked="0"/>
    </xf>
    <xf numFmtId="164" fontId="4" fillId="7" borderId="25" xfId="2" applyNumberFormat="1" applyFont="1" applyFill="1" applyBorder="1" applyProtection="1">
      <protection locked="0"/>
    </xf>
    <xf numFmtId="168" fontId="4" fillId="7" borderId="23" xfId="1" applyNumberFormat="1" applyFont="1" applyFill="1" applyBorder="1" applyProtection="1">
      <protection locked="0"/>
    </xf>
    <xf numFmtId="44" fontId="4" fillId="7" borderId="24" xfId="2" applyNumberFormat="1" applyFont="1" applyFill="1" applyBorder="1" applyProtection="1">
      <protection locked="0"/>
    </xf>
    <xf numFmtId="9" fontId="4" fillId="7" borderId="3" xfId="3" applyFont="1" applyFill="1" applyBorder="1" applyAlignment="1" applyProtection="1">
      <alignment horizontal="right" vertical="center"/>
      <protection locked="0"/>
    </xf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4" fillId="7" borderId="1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4" borderId="0" xfId="0" applyFill="1"/>
    <xf numFmtId="170" fontId="4" fillId="6" borderId="23" xfId="0" applyNumberFormat="1" applyFont="1" applyFill="1" applyBorder="1"/>
    <xf numFmtId="165" fontId="4" fillId="6" borderId="25" xfId="0" applyNumberFormat="1" applyFont="1" applyFill="1" applyBorder="1"/>
    <xf numFmtId="167" fontId="4" fillId="6" borderId="23" xfId="1" applyNumberFormat="1" applyFont="1" applyFill="1" applyBorder="1"/>
    <xf numFmtId="164" fontId="0" fillId="6" borderId="26" xfId="2" applyNumberFormat="1" applyFont="1" applyFill="1" applyBorder="1"/>
    <xf numFmtId="0" fontId="0" fillId="6" borderId="27" xfId="0" applyFill="1" applyBorder="1"/>
    <xf numFmtId="164" fontId="0" fillId="6" borderId="7" xfId="2" applyNumberFormat="1" applyFont="1" applyFill="1" applyBorder="1"/>
    <xf numFmtId="0" fontId="0" fillId="6" borderId="28" xfId="0" applyFill="1" applyBorder="1"/>
    <xf numFmtId="164" fontId="0" fillId="6" borderId="29" xfId="2" applyNumberFormat="1" applyFont="1" applyFill="1" applyBorder="1"/>
    <xf numFmtId="164" fontId="0" fillId="6" borderId="8" xfId="2" applyNumberFormat="1" applyFont="1" applyFill="1" applyBorder="1"/>
    <xf numFmtId="0" fontId="0" fillId="6" borderId="30" xfId="0" applyFill="1" applyBorder="1"/>
    <xf numFmtId="164" fontId="0" fillId="6" borderId="31" xfId="2" applyNumberFormat="1" applyFont="1" applyFill="1" applyBorder="1"/>
    <xf numFmtId="164" fontId="0" fillId="6" borderId="32" xfId="2" applyNumberFormat="1" applyFont="1" applyFill="1" applyBorder="1"/>
    <xf numFmtId="0" fontId="6" fillId="5" borderId="33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F66F"/>
      <color rgb="FF9EF0EC"/>
      <color rgb="FFAFF3F0"/>
      <color rgb="FF39E2D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 sz="1800"/>
              <a:t>Kosten, Einnahmen und Gewinn mit Drohne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cked"/>
        <c:varyColors val="0"/>
        <c:ser>
          <c:idx val="3"/>
          <c:order val="3"/>
          <c:tx>
            <c:strRef>
              <c:f>'Tabelle für Diagramm'!$F$2</c:f>
              <c:strCache>
                <c:ptCount val="1"/>
                <c:pt idx="0">
                  <c:v>Gewinn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'Tabelle für Diagramm'!$B$3:$B$18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'Tabelle für Diagramm'!$F$3:$F$18</c:f>
              <c:numCache>
                <c:formatCode>_-* #,##0\ "€"_-;\-* #,##0\ "€"_-;_-* "-"??\ "€"_-;_-@_-</c:formatCode>
                <c:ptCount val="16"/>
                <c:pt idx="0">
                  <c:v>-1496</c:v>
                </c:pt>
                <c:pt idx="1">
                  <c:v>-992</c:v>
                </c:pt>
                <c:pt idx="2">
                  <c:v>-488</c:v>
                </c:pt>
                <c:pt idx="3">
                  <c:v>16</c:v>
                </c:pt>
                <c:pt idx="4">
                  <c:v>520</c:v>
                </c:pt>
                <c:pt idx="5">
                  <c:v>1024</c:v>
                </c:pt>
                <c:pt idx="6">
                  <c:v>1528</c:v>
                </c:pt>
                <c:pt idx="7">
                  <c:v>2032</c:v>
                </c:pt>
                <c:pt idx="8">
                  <c:v>2536</c:v>
                </c:pt>
                <c:pt idx="9">
                  <c:v>3040</c:v>
                </c:pt>
                <c:pt idx="10">
                  <c:v>3544</c:v>
                </c:pt>
                <c:pt idx="11">
                  <c:v>4048</c:v>
                </c:pt>
                <c:pt idx="12">
                  <c:v>4552</c:v>
                </c:pt>
                <c:pt idx="13">
                  <c:v>5056</c:v>
                </c:pt>
                <c:pt idx="14">
                  <c:v>5560</c:v>
                </c:pt>
                <c:pt idx="15">
                  <c:v>6064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73008"/>
        <c:axId val="432173568"/>
      </c:areaChart>
      <c:lineChart>
        <c:grouping val="standard"/>
        <c:varyColors val="0"/>
        <c:ser>
          <c:idx val="0"/>
          <c:order val="0"/>
          <c:tx>
            <c:strRef>
              <c:f>'Tabelle für Diagramm'!$C$2</c:f>
              <c:strCache>
                <c:ptCount val="1"/>
                <c:pt idx="0">
                  <c:v>Anschaffungskosten &amp; Laufende Kosten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'Tabelle für Diagramm'!$B$3:$B$18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'Tabelle für Diagramm'!$C$3:$C$18</c:f>
              <c:numCache>
                <c:formatCode>_-* #,##0\ "€"_-;\-* #,##0\ "€"_-;_-* "-"??\ "€"_-;_-@_-</c:formatCode>
                <c:ptCount val="16"/>
                <c:pt idx="0">
                  <c:v>2111</c:v>
                </c:pt>
                <c:pt idx="1">
                  <c:v>2222</c:v>
                </c:pt>
                <c:pt idx="2">
                  <c:v>2333</c:v>
                </c:pt>
                <c:pt idx="3">
                  <c:v>2444</c:v>
                </c:pt>
                <c:pt idx="4">
                  <c:v>2555</c:v>
                </c:pt>
                <c:pt idx="5">
                  <c:v>2666</c:v>
                </c:pt>
                <c:pt idx="6">
                  <c:v>2777</c:v>
                </c:pt>
                <c:pt idx="7">
                  <c:v>2888</c:v>
                </c:pt>
                <c:pt idx="8">
                  <c:v>2999</c:v>
                </c:pt>
                <c:pt idx="9">
                  <c:v>3110</c:v>
                </c:pt>
                <c:pt idx="10">
                  <c:v>3221</c:v>
                </c:pt>
                <c:pt idx="11">
                  <c:v>3332</c:v>
                </c:pt>
                <c:pt idx="12">
                  <c:v>3443</c:v>
                </c:pt>
                <c:pt idx="13">
                  <c:v>3554</c:v>
                </c:pt>
                <c:pt idx="14">
                  <c:v>3665</c:v>
                </c:pt>
                <c:pt idx="15">
                  <c:v>3776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'Tabelle für Diagramm'!$D$2</c:f>
              <c:strCache>
                <c:ptCount val="1"/>
                <c:pt idx="0">
                  <c:v>Einnahmen Drohne</c:v>
                </c:pt>
              </c:strCache>
            </c:strRef>
          </c:tx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'Tabelle für Diagramm'!$B$3:$B$18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'Tabelle für Diagramm'!$D$3:$D$18</c:f>
              <c:numCache>
                <c:formatCode>_-* #,##0\ "€"_-;\-* #,##0\ "€"_-;_-* "-"??\ "€"_-;_-@_-</c:formatCode>
                <c:ptCount val="16"/>
                <c:pt idx="0">
                  <c:v>495</c:v>
                </c:pt>
                <c:pt idx="1">
                  <c:v>990</c:v>
                </c:pt>
                <c:pt idx="2">
                  <c:v>1485</c:v>
                </c:pt>
                <c:pt idx="3">
                  <c:v>1980</c:v>
                </c:pt>
                <c:pt idx="4">
                  <c:v>2475</c:v>
                </c:pt>
                <c:pt idx="5">
                  <c:v>2970</c:v>
                </c:pt>
                <c:pt idx="6">
                  <c:v>3465</c:v>
                </c:pt>
                <c:pt idx="7">
                  <c:v>3960</c:v>
                </c:pt>
                <c:pt idx="8">
                  <c:v>4455</c:v>
                </c:pt>
                <c:pt idx="9">
                  <c:v>4950</c:v>
                </c:pt>
                <c:pt idx="10">
                  <c:v>5445</c:v>
                </c:pt>
                <c:pt idx="11">
                  <c:v>5940</c:v>
                </c:pt>
                <c:pt idx="12">
                  <c:v>6435</c:v>
                </c:pt>
                <c:pt idx="13">
                  <c:v>6930</c:v>
                </c:pt>
                <c:pt idx="14">
                  <c:v>7425</c:v>
                </c:pt>
                <c:pt idx="15">
                  <c:v>7920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'Tabelle für Diagramm'!$E$2</c:f>
              <c:strCache>
                <c:ptCount val="1"/>
                <c:pt idx="0">
                  <c:v>Einnahmen Zuzsatzdienstleistung</c:v>
                </c:pt>
              </c:strCache>
            </c:strRef>
          </c:tx>
          <c:spPr>
            <a:ln w="34925" cap="rnd">
              <a:solidFill>
                <a:srgbClr val="00F66F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'Tabelle für Diagramm'!$B$3:$B$18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'Tabelle für Diagramm'!$E$3:$E$18</c:f>
              <c:numCache>
                <c:formatCode>_-* #,##0\ "€"_-;\-* #,##0\ "€"_-;_-* "-"??\ "€"_-;_-@_-</c:formatCode>
                <c:ptCount val="16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1680</c:v>
                </c:pt>
                <c:pt idx="14">
                  <c:v>1800</c:v>
                </c:pt>
                <c:pt idx="15">
                  <c:v>1920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173008"/>
        <c:axId val="432173568"/>
      </c:lineChart>
      <c:catAx>
        <c:axId val="43217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Woche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173568"/>
        <c:crosses val="autoZero"/>
        <c:auto val="1"/>
        <c:lblAlgn val="ctr"/>
        <c:lblOffset val="100"/>
        <c:noMultiLvlLbl val="0"/>
      </c:catAx>
      <c:valAx>
        <c:axId val="4321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217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5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2</xdr:row>
      <xdr:rowOff>85725</xdr:rowOff>
    </xdr:from>
    <xdr:to>
      <xdr:col>12</xdr:col>
      <xdr:colOff>333375</xdr:colOff>
      <xdr:row>9</xdr:row>
      <xdr:rowOff>333375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F36EA07C-562F-4628-AE11-9CD99728C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476250"/>
          <a:ext cx="3219450" cy="1790700"/>
        </a:xfrm>
        <a:prstGeom prst="rect">
          <a:avLst/>
        </a:prstGeom>
      </xdr:spPr>
    </xdr:pic>
    <xdr:clientData/>
  </xdr:twoCellAnchor>
  <xdr:twoCellAnchor>
    <xdr:from>
      <xdr:col>2</xdr:col>
      <xdr:colOff>624840</xdr:colOff>
      <xdr:row>71</xdr:row>
      <xdr:rowOff>45720</xdr:rowOff>
    </xdr:from>
    <xdr:to>
      <xdr:col>5</xdr:col>
      <xdr:colOff>294804</xdr:colOff>
      <xdr:row>89</xdr:row>
      <xdr:rowOff>53340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0"/>
  <sheetViews>
    <sheetView tabSelected="1" workbookViewId="0">
      <selection activeCell="E7" sqref="E7"/>
    </sheetView>
  </sheetViews>
  <sheetFormatPr baseColWidth="10" defaultColWidth="9.109375" defaultRowHeight="14.4" x14ac:dyDescent="0.3"/>
  <cols>
    <col min="1" max="2" width="1.5546875" style="1" customWidth="1"/>
    <col min="3" max="3" width="49.5546875" style="1" bestFit="1" customWidth="1"/>
    <col min="4" max="4" width="23.44140625" style="1" bestFit="1" customWidth="1"/>
    <col min="5" max="5" width="27" style="1" customWidth="1"/>
    <col min="6" max="6" width="20.5546875" style="1" customWidth="1"/>
    <col min="7" max="7" width="9.109375" style="1"/>
    <col min="8" max="8" width="10.44140625" style="1" bestFit="1" customWidth="1"/>
    <col min="9" max="16384" width="9.109375" style="1"/>
  </cols>
  <sheetData>
    <row r="2" spans="2:13" ht="15" thickBot="1" x14ac:dyDescent="0.35"/>
    <row r="3" spans="2:13" ht="21.75" customHeight="1" thickBot="1" x14ac:dyDescent="0.45">
      <c r="B3" s="76" t="s">
        <v>52</v>
      </c>
      <c r="C3" s="77"/>
    </row>
    <row r="4" spans="2:13" ht="15.75" customHeight="1" thickBot="1" x14ac:dyDescent="0.45">
      <c r="B4" s="24"/>
      <c r="C4" s="25"/>
      <c r="D4" s="41"/>
      <c r="E4" s="13"/>
      <c r="F4" s="14"/>
    </row>
    <row r="5" spans="2:13" ht="15.75" customHeight="1" thickBot="1" x14ac:dyDescent="0.45">
      <c r="B5" s="42"/>
      <c r="C5" s="45" t="s">
        <v>53</v>
      </c>
      <c r="D5" s="52">
        <v>2000</v>
      </c>
      <c r="E5" s="5"/>
      <c r="F5" s="16"/>
    </row>
    <row r="6" spans="2:13" ht="15.75" customHeight="1" thickBot="1" x14ac:dyDescent="0.45">
      <c r="B6" s="43"/>
      <c r="C6" s="44"/>
      <c r="D6" s="29"/>
      <c r="E6" s="19"/>
      <c r="F6" s="20"/>
    </row>
    <row r="7" spans="2:13" ht="15" thickBot="1" x14ac:dyDescent="0.35"/>
    <row r="8" spans="2:13" ht="21.75" customHeight="1" thickBot="1" x14ac:dyDescent="0.45">
      <c r="B8" s="76" t="s">
        <v>41</v>
      </c>
      <c r="C8" s="77"/>
    </row>
    <row r="9" spans="2:13" ht="15" customHeight="1" x14ac:dyDescent="0.3">
      <c r="B9" s="12"/>
      <c r="C9" s="13"/>
      <c r="D9" s="13"/>
      <c r="E9" s="13"/>
      <c r="F9" s="14"/>
    </row>
    <row r="10" spans="2:13" ht="30" customHeight="1" thickBot="1" x14ac:dyDescent="0.35">
      <c r="B10" s="15"/>
      <c r="C10" s="74" t="s">
        <v>49</v>
      </c>
      <c r="D10" s="74"/>
      <c r="E10" s="74"/>
      <c r="F10" s="75"/>
    </row>
    <row r="11" spans="2:13" ht="15" thickBot="1" x14ac:dyDescent="0.35">
      <c r="B11" s="15"/>
      <c r="C11" s="5"/>
      <c r="D11" s="5"/>
      <c r="E11" s="5"/>
      <c r="F11" s="16"/>
      <c r="H11" s="12"/>
      <c r="I11" s="13"/>
      <c r="J11" s="13"/>
      <c r="K11" s="13"/>
      <c r="L11" s="13"/>
      <c r="M11" s="14"/>
    </row>
    <row r="12" spans="2:13" ht="15" thickBot="1" x14ac:dyDescent="0.35">
      <c r="B12" s="15"/>
      <c r="C12" s="5"/>
      <c r="D12" s="7" t="s">
        <v>17</v>
      </c>
      <c r="E12" s="8" t="s">
        <v>42</v>
      </c>
      <c r="F12" s="16"/>
      <c r="H12" s="15"/>
      <c r="I12" s="61" t="s">
        <v>54</v>
      </c>
      <c r="J12" s="62"/>
      <c r="K12" s="62"/>
      <c r="L12" s="63"/>
      <c r="M12" s="16"/>
    </row>
    <row r="13" spans="2:13" x14ac:dyDescent="0.3">
      <c r="B13" s="15"/>
      <c r="C13" s="9" t="s">
        <v>16</v>
      </c>
      <c r="D13" s="46">
        <v>170</v>
      </c>
      <c r="E13" s="47">
        <v>1</v>
      </c>
      <c r="F13" s="17" t="s">
        <v>20</v>
      </c>
      <c r="H13" s="59"/>
      <c r="I13" s="64"/>
      <c r="J13" s="65"/>
      <c r="K13" s="65"/>
      <c r="L13" s="66"/>
      <c r="M13" s="16"/>
    </row>
    <row r="14" spans="2:13" x14ac:dyDescent="0.3">
      <c r="B14" s="15"/>
      <c r="C14" s="10" t="s">
        <v>18</v>
      </c>
      <c r="D14" s="48">
        <v>399</v>
      </c>
      <c r="E14" s="49">
        <v>0</v>
      </c>
      <c r="F14" s="17" t="s">
        <v>19</v>
      </c>
      <c r="H14" s="59"/>
      <c r="I14" s="64"/>
      <c r="J14" s="65"/>
      <c r="K14" s="65"/>
      <c r="L14" s="66"/>
      <c r="M14" s="16"/>
    </row>
    <row r="15" spans="2:13" x14ac:dyDescent="0.3">
      <c r="B15" s="15"/>
      <c r="C15" s="10" t="s">
        <v>21</v>
      </c>
      <c r="D15" s="48">
        <v>650</v>
      </c>
      <c r="E15" s="49">
        <v>0.5</v>
      </c>
      <c r="F15" s="17" t="s">
        <v>22</v>
      </c>
      <c r="H15" s="59"/>
      <c r="I15" s="64"/>
      <c r="J15" s="65"/>
      <c r="K15" s="65"/>
      <c r="L15" s="66"/>
      <c r="M15" s="16"/>
    </row>
    <row r="16" spans="2:13" ht="15" thickBot="1" x14ac:dyDescent="0.35">
      <c r="B16" s="15"/>
      <c r="C16" s="10" t="s">
        <v>23</v>
      </c>
      <c r="D16" s="48">
        <v>100</v>
      </c>
      <c r="E16" s="49">
        <v>0</v>
      </c>
      <c r="F16" s="17" t="s">
        <v>25</v>
      </c>
      <c r="H16" s="59"/>
      <c r="I16" s="67"/>
      <c r="J16" s="68"/>
      <c r="K16" s="68"/>
      <c r="L16" s="69"/>
      <c r="M16" s="16"/>
    </row>
    <row r="17" spans="2:13" ht="15" thickBot="1" x14ac:dyDescent="0.35">
      <c r="B17" s="15"/>
      <c r="C17" s="10" t="s">
        <v>24</v>
      </c>
      <c r="D17" s="48">
        <v>420</v>
      </c>
      <c r="E17" s="49">
        <v>0</v>
      </c>
      <c r="F17" s="17" t="s">
        <v>26</v>
      </c>
      <c r="H17" s="60"/>
      <c r="I17" s="19"/>
      <c r="J17" s="19"/>
      <c r="K17" s="19"/>
      <c r="L17" s="19"/>
      <c r="M17" s="20"/>
    </row>
    <row r="18" spans="2:13" x14ac:dyDescent="0.3">
      <c r="B18" s="15"/>
      <c r="C18" s="10" t="s">
        <v>27</v>
      </c>
      <c r="D18" s="48">
        <v>750</v>
      </c>
      <c r="E18" s="49">
        <v>0</v>
      </c>
      <c r="F18" s="17" t="s">
        <v>30</v>
      </c>
      <c r="H18" s="2"/>
    </row>
    <row r="19" spans="2:13" ht="15" thickBot="1" x14ac:dyDescent="0.35">
      <c r="B19" s="15"/>
      <c r="C19" s="11" t="s">
        <v>28</v>
      </c>
      <c r="D19" s="50">
        <v>1200</v>
      </c>
      <c r="E19" s="51">
        <v>0</v>
      </c>
      <c r="F19" s="17" t="s">
        <v>29</v>
      </c>
      <c r="H19" s="2"/>
    </row>
    <row r="20" spans="2:13" ht="15" thickBot="1" x14ac:dyDescent="0.35">
      <c r="B20" s="18"/>
      <c r="C20" s="19"/>
      <c r="D20" s="19"/>
      <c r="E20" s="19"/>
      <c r="F20" s="20"/>
      <c r="H20" s="2"/>
    </row>
    <row r="21" spans="2:13" x14ac:dyDescent="0.3">
      <c r="H21" s="2"/>
    </row>
    <row r="22" spans="2:13" ht="15" thickBot="1" x14ac:dyDescent="0.35">
      <c r="H22" s="2"/>
    </row>
    <row r="23" spans="2:13" ht="21" customHeight="1" thickBot="1" x14ac:dyDescent="0.45">
      <c r="B23" s="70" t="s">
        <v>50</v>
      </c>
      <c r="C23" s="71"/>
      <c r="F23" s="3"/>
      <c r="H23" s="2"/>
    </row>
    <row r="24" spans="2:13" ht="15" customHeight="1" x14ac:dyDescent="0.3">
      <c r="B24" s="12"/>
      <c r="C24" s="13"/>
      <c r="D24" s="13"/>
      <c r="E24" s="13"/>
      <c r="F24" s="22"/>
      <c r="H24" s="2"/>
    </row>
    <row r="25" spans="2:13" x14ac:dyDescent="0.3">
      <c r="B25" s="15"/>
      <c r="C25" s="74" t="s">
        <v>31</v>
      </c>
      <c r="D25" s="74"/>
      <c r="E25" s="74"/>
      <c r="F25" s="75"/>
      <c r="H25" s="2"/>
    </row>
    <row r="26" spans="2:13" ht="15" thickBot="1" x14ac:dyDescent="0.35">
      <c r="B26" s="15"/>
      <c r="C26" s="5"/>
      <c r="D26" s="5"/>
      <c r="E26" s="5"/>
      <c r="F26" s="23"/>
      <c r="H26" s="2"/>
    </row>
    <row r="27" spans="2:13" ht="15" thickBot="1" x14ac:dyDescent="0.35">
      <c r="B27" s="15"/>
      <c r="C27" s="5"/>
      <c r="D27" s="7" t="s">
        <v>33</v>
      </c>
      <c r="E27" s="8" t="s">
        <v>32</v>
      </c>
      <c r="F27" s="16"/>
      <c r="H27" s="2"/>
    </row>
    <row r="28" spans="2:13" x14ac:dyDescent="0.3">
      <c r="B28" s="15"/>
      <c r="C28" s="9" t="s">
        <v>0</v>
      </c>
      <c r="D28" s="46">
        <v>60</v>
      </c>
      <c r="E28" s="47">
        <v>2</v>
      </c>
      <c r="F28" s="17" t="s">
        <v>3</v>
      </c>
      <c r="H28" s="2"/>
    </row>
    <row r="29" spans="2:13" x14ac:dyDescent="0.3">
      <c r="B29" s="15"/>
      <c r="C29" s="10" t="s">
        <v>1</v>
      </c>
      <c r="D29" s="48">
        <v>100</v>
      </c>
      <c r="E29" s="49"/>
      <c r="F29" s="17" t="s">
        <v>2</v>
      </c>
      <c r="H29" s="2"/>
    </row>
    <row r="30" spans="2:13" x14ac:dyDescent="0.3">
      <c r="B30" s="15"/>
      <c r="C30" s="10" t="s">
        <v>4</v>
      </c>
      <c r="D30" s="48">
        <v>100</v>
      </c>
      <c r="E30" s="49"/>
      <c r="F30" s="17" t="s">
        <v>5</v>
      </c>
      <c r="H30" s="2"/>
    </row>
    <row r="31" spans="2:13" x14ac:dyDescent="0.3">
      <c r="B31" s="15"/>
      <c r="C31" s="10" t="s">
        <v>6</v>
      </c>
      <c r="D31" s="48">
        <v>250</v>
      </c>
      <c r="E31" s="49"/>
      <c r="F31" s="17"/>
      <c r="H31" s="2"/>
    </row>
    <row r="32" spans="2:13" x14ac:dyDescent="0.3">
      <c r="B32" s="15"/>
      <c r="C32" s="10" t="s">
        <v>6</v>
      </c>
      <c r="D32" s="48">
        <v>250</v>
      </c>
      <c r="E32" s="49"/>
      <c r="F32" s="17"/>
      <c r="H32" s="2"/>
    </row>
    <row r="33" spans="2:8" x14ac:dyDescent="0.3">
      <c r="B33" s="15"/>
      <c r="C33" s="10" t="s">
        <v>6</v>
      </c>
      <c r="D33" s="48">
        <v>250</v>
      </c>
      <c r="E33" s="49"/>
      <c r="F33" s="17"/>
      <c r="H33" s="2"/>
    </row>
    <row r="34" spans="2:8" ht="15" thickBot="1" x14ac:dyDescent="0.35">
      <c r="B34" s="18"/>
      <c r="C34" s="19"/>
      <c r="D34" s="19"/>
      <c r="E34" s="19"/>
      <c r="F34" s="20"/>
      <c r="H34" s="2"/>
    </row>
    <row r="35" spans="2:8" ht="15" thickBot="1" x14ac:dyDescent="0.35"/>
    <row r="36" spans="2:8" ht="21.6" thickBot="1" x14ac:dyDescent="0.45">
      <c r="B36" s="70" t="s">
        <v>38</v>
      </c>
      <c r="C36" s="71"/>
    </row>
    <row r="37" spans="2:8" ht="15" customHeight="1" thickBot="1" x14ac:dyDescent="0.45">
      <c r="B37" s="24"/>
      <c r="C37" s="25"/>
      <c r="D37" s="13"/>
      <c r="E37" s="13"/>
      <c r="F37" s="14"/>
    </row>
    <row r="38" spans="2:8" x14ac:dyDescent="0.3">
      <c r="B38" s="26"/>
      <c r="C38" s="9" t="s">
        <v>9</v>
      </c>
      <c r="D38" s="53">
        <v>50</v>
      </c>
      <c r="E38" s="6" t="s">
        <v>46</v>
      </c>
      <c r="F38" s="17"/>
    </row>
    <row r="39" spans="2:8" x14ac:dyDescent="0.3">
      <c r="B39" s="26"/>
      <c r="C39" s="10" t="s">
        <v>8</v>
      </c>
      <c r="D39" s="54">
        <v>50</v>
      </c>
      <c r="E39" s="6" t="s">
        <v>46</v>
      </c>
      <c r="F39" s="17"/>
    </row>
    <row r="40" spans="2:8" ht="15" thickBot="1" x14ac:dyDescent="0.35">
      <c r="B40" s="26"/>
      <c r="C40" s="11" t="s">
        <v>47</v>
      </c>
      <c r="D40" s="55">
        <v>200</v>
      </c>
      <c r="E40" s="6" t="s">
        <v>48</v>
      </c>
      <c r="F40" s="17"/>
    </row>
    <row r="41" spans="2:8" ht="15" thickBot="1" x14ac:dyDescent="0.35">
      <c r="B41" s="27"/>
      <c r="C41" s="28"/>
      <c r="D41" s="29"/>
      <c r="E41" s="28"/>
      <c r="F41" s="30"/>
    </row>
    <row r="42" spans="2:8" ht="15" thickBot="1" x14ac:dyDescent="0.35"/>
    <row r="43" spans="2:8" ht="21.6" thickBot="1" x14ac:dyDescent="0.45">
      <c r="B43" s="70" t="s">
        <v>39</v>
      </c>
      <c r="C43" s="71"/>
    </row>
    <row r="44" spans="2:8" ht="15" customHeight="1" thickBot="1" x14ac:dyDescent="0.45">
      <c r="B44" s="24"/>
      <c r="C44" s="25"/>
      <c r="D44" s="13"/>
      <c r="E44" s="13"/>
      <c r="F44" s="14"/>
    </row>
    <row r="45" spans="2:8" x14ac:dyDescent="0.3">
      <c r="B45" s="15"/>
      <c r="C45" s="9" t="s">
        <v>13</v>
      </c>
      <c r="D45" s="56">
        <v>40</v>
      </c>
      <c r="E45" s="5"/>
      <c r="F45" s="16"/>
    </row>
    <row r="46" spans="2:8" x14ac:dyDescent="0.3">
      <c r="B46" s="15"/>
      <c r="C46" s="10" t="s">
        <v>10</v>
      </c>
      <c r="D46" s="57">
        <v>0.3</v>
      </c>
      <c r="E46" s="6" t="s">
        <v>11</v>
      </c>
      <c r="F46" s="17"/>
    </row>
    <row r="47" spans="2:8" ht="15" thickBot="1" x14ac:dyDescent="0.35">
      <c r="B47" s="15"/>
      <c r="C47" s="11" t="s">
        <v>12</v>
      </c>
      <c r="D47" s="32">
        <f>D46*D45*2</f>
        <v>24</v>
      </c>
      <c r="E47" s="5"/>
      <c r="F47" s="16"/>
    </row>
    <row r="48" spans="2:8" ht="15" thickBot="1" x14ac:dyDescent="0.35">
      <c r="B48" s="18"/>
      <c r="C48" s="33"/>
      <c r="D48" s="34"/>
      <c r="E48" s="19"/>
      <c r="F48" s="20"/>
    </row>
    <row r="49" spans="2:6" ht="15" thickBot="1" x14ac:dyDescent="0.35"/>
    <row r="50" spans="2:6" ht="21.6" thickBot="1" x14ac:dyDescent="0.45">
      <c r="B50" s="70" t="s">
        <v>51</v>
      </c>
      <c r="C50" s="71"/>
    </row>
    <row r="51" spans="2:6" ht="15" customHeight="1" thickBot="1" x14ac:dyDescent="0.45">
      <c r="B51" s="24"/>
      <c r="C51" s="25"/>
      <c r="D51" s="13"/>
      <c r="E51" s="13"/>
      <c r="F51" s="14"/>
    </row>
    <row r="52" spans="2:6" ht="43.5" customHeight="1" thickBot="1" x14ac:dyDescent="0.35">
      <c r="B52" s="15"/>
      <c r="C52" s="35" t="s">
        <v>43</v>
      </c>
      <c r="D52" s="58">
        <v>0.5</v>
      </c>
      <c r="E52" s="72" t="s">
        <v>44</v>
      </c>
      <c r="F52" s="73"/>
    </row>
    <row r="53" spans="2:6" ht="15" thickBot="1" x14ac:dyDescent="0.35">
      <c r="B53" s="18"/>
      <c r="C53" s="36"/>
      <c r="D53" s="37"/>
      <c r="E53" s="37"/>
      <c r="F53" s="20"/>
    </row>
    <row r="54" spans="2:6" ht="15" thickBot="1" x14ac:dyDescent="0.35">
      <c r="C54" s="4"/>
      <c r="D54" s="21"/>
      <c r="E54" s="21"/>
    </row>
    <row r="55" spans="2:6" ht="21.6" thickBot="1" x14ac:dyDescent="0.45">
      <c r="B55" s="70" t="s">
        <v>59</v>
      </c>
      <c r="C55" s="71"/>
    </row>
    <row r="56" spans="2:6" ht="15" customHeight="1" thickBot="1" x14ac:dyDescent="0.45">
      <c r="B56" s="24"/>
      <c r="C56" s="25"/>
      <c r="D56" s="13"/>
      <c r="E56" s="13"/>
      <c r="F56" s="14"/>
    </row>
    <row r="57" spans="2:6" x14ac:dyDescent="0.3">
      <c r="B57" s="15"/>
      <c r="C57" s="9" t="s">
        <v>37</v>
      </c>
      <c r="D57" s="81">
        <f>SUM(E13:E19)</f>
        <v>1.5</v>
      </c>
      <c r="E57" s="5"/>
      <c r="F57" s="16"/>
    </row>
    <row r="58" spans="2:6" x14ac:dyDescent="0.3">
      <c r="B58" s="15"/>
      <c r="C58" s="10" t="s">
        <v>36</v>
      </c>
      <c r="D58" s="31">
        <f>SUMPRODUCT($D$13:$D$19,$E$13:$E$19)</f>
        <v>495</v>
      </c>
      <c r="E58" s="5"/>
      <c r="F58" s="16"/>
    </row>
    <row r="59" spans="2:6" x14ac:dyDescent="0.3">
      <c r="B59" s="15"/>
      <c r="C59" s="10" t="s">
        <v>34</v>
      </c>
      <c r="D59" s="31">
        <f>SUMPRODUCT($D$28:$D$33,$E$28:$E$33)</f>
        <v>120</v>
      </c>
      <c r="E59" s="5"/>
      <c r="F59" s="16"/>
    </row>
    <row r="60" spans="2:6" x14ac:dyDescent="0.3">
      <c r="B60" s="15"/>
      <c r="C60" s="10" t="s">
        <v>35</v>
      </c>
      <c r="D60" s="31">
        <f>SUM(D58:D59)</f>
        <v>615</v>
      </c>
      <c r="E60" s="5"/>
      <c r="F60" s="16"/>
    </row>
    <row r="61" spans="2:6" x14ac:dyDescent="0.3">
      <c r="B61" s="15"/>
      <c r="C61" s="10" t="s">
        <v>45</v>
      </c>
      <c r="D61" s="31">
        <f>D60*(1-D52)</f>
        <v>307.5</v>
      </c>
      <c r="E61" s="5"/>
      <c r="F61" s="16"/>
    </row>
    <row r="62" spans="2:6" x14ac:dyDescent="0.3">
      <c r="B62" s="15"/>
      <c r="C62" s="10" t="s">
        <v>7</v>
      </c>
      <c r="D62" s="31">
        <f>D38/4+D39/4+(D47*D57)+D40/4</f>
        <v>111</v>
      </c>
      <c r="E62" s="5"/>
      <c r="F62" s="38"/>
    </row>
    <row r="63" spans="2:6" ht="15" thickBot="1" x14ac:dyDescent="0.35">
      <c r="B63" s="15"/>
      <c r="C63" s="11" t="s">
        <v>40</v>
      </c>
      <c r="D63" s="32">
        <f>D61-D62</f>
        <v>196.5</v>
      </c>
      <c r="E63" s="5"/>
      <c r="F63" s="38"/>
    </row>
    <row r="64" spans="2:6" ht="15" thickBot="1" x14ac:dyDescent="0.35">
      <c r="B64" s="18"/>
      <c r="C64" s="19"/>
      <c r="D64" s="39"/>
      <c r="E64" s="19"/>
      <c r="F64" s="40"/>
    </row>
    <row r="65" spans="2:6" ht="15" thickBot="1" x14ac:dyDescent="0.35"/>
    <row r="66" spans="2:6" ht="21.6" thickBot="1" x14ac:dyDescent="0.45">
      <c r="B66" s="70" t="s">
        <v>14</v>
      </c>
      <c r="C66" s="71"/>
    </row>
    <row r="67" spans="2:6" ht="15" customHeight="1" thickBot="1" x14ac:dyDescent="0.45">
      <c r="B67" s="24"/>
      <c r="C67" s="25"/>
      <c r="D67" s="13"/>
      <c r="E67" s="13"/>
      <c r="F67" s="14"/>
    </row>
    <row r="68" spans="2:6" x14ac:dyDescent="0.3">
      <c r="B68" s="15"/>
      <c r="C68" s="9" t="s">
        <v>58</v>
      </c>
      <c r="D68" s="79">
        <f>D5/D63</f>
        <v>10.178117048346056</v>
      </c>
      <c r="E68" s="5"/>
      <c r="F68" s="16"/>
    </row>
    <row r="69" spans="2:6" ht="15" thickBot="1" x14ac:dyDescent="0.35">
      <c r="B69" s="15"/>
      <c r="C69" s="11" t="s">
        <v>15</v>
      </c>
      <c r="D69" s="80">
        <f>D68/4</f>
        <v>2.5445292620865141</v>
      </c>
      <c r="E69" s="5"/>
      <c r="F69" s="16"/>
    </row>
    <row r="70" spans="2:6" ht="15" thickBot="1" x14ac:dyDescent="0.35">
      <c r="B70" s="18"/>
      <c r="C70" s="19"/>
      <c r="D70" s="19"/>
      <c r="E70" s="19"/>
      <c r="F70" s="20"/>
    </row>
  </sheetData>
  <sheetProtection algorithmName="SHA-512" hashValue="MPCqkmLQ/+w0e1OVlQSO/7O8hx98nluI/+Md7XhaWz+aau9zOwcvOeb62egtll6gggHG4oGmTWs7+Nj5COrtiQ==" saltValue="2STeTI+GqXjckkNow8ni0g==" spinCount="100000" sheet="1" objects="1" scenarios="1"/>
  <mergeCells count="12">
    <mergeCell ref="C10:F10"/>
    <mergeCell ref="C25:F25"/>
    <mergeCell ref="B3:C3"/>
    <mergeCell ref="B8:C8"/>
    <mergeCell ref="B23:C23"/>
    <mergeCell ref="I12:L16"/>
    <mergeCell ref="B50:C50"/>
    <mergeCell ref="B55:C55"/>
    <mergeCell ref="B66:C66"/>
    <mergeCell ref="E52:F52"/>
    <mergeCell ref="B36:C36"/>
    <mergeCell ref="B43:C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C31" sqref="C31"/>
    </sheetView>
  </sheetViews>
  <sheetFormatPr baseColWidth="10" defaultRowHeight="14.4" x14ac:dyDescent="0.3"/>
  <cols>
    <col min="1" max="1" width="2.6640625" style="78" customWidth="1"/>
    <col min="2" max="2" width="10.5546875" style="78" customWidth="1"/>
    <col min="3" max="3" width="38.44140625" style="78" bestFit="1" customWidth="1"/>
    <col min="4" max="4" width="19.21875" style="78" bestFit="1" customWidth="1"/>
    <col min="5" max="5" width="32.5546875" style="78" bestFit="1" customWidth="1"/>
    <col min="6" max="6" width="13.77734375" style="78" customWidth="1"/>
    <col min="7" max="16384" width="11.5546875" style="78"/>
  </cols>
  <sheetData>
    <row r="1" spans="2:6" ht="15" thickBot="1" x14ac:dyDescent="0.35"/>
    <row r="2" spans="2:6" ht="16.2" thickBot="1" x14ac:dyDescent="0.35">
      <c r="B2" s="91" t="s">
        <v>60</v>
      </c>
      <c r="C2" s="92" t="s">
        <v>57</v>
      </c>
      <c r="D2" s="92" t="s">
        <v>55</v>
      </c>
      <c r="E2" s="92" t="s">
        <v>56</v>
      </c>
      <c r="F2" s="93" t="s">
        <v>40</v>
      </c>
    </row>
    <row r="3" spans="2:6" x14ac:dyDescent="0.3">
      <c r="B3" s="88">
        <v>1</v>
      </c>
      <c r="C3" s="89">
        <f>Übersicht!$D$62*B3+Übersicht!$D$5</f>
        <v>2111</v>
      </c>
      <c r="D3" s="89">
        <f>Übersicht!$D$58*'Tabelle für Diagramm'!B3</f>
        <v>495</v>
      </c>
      <c r="E3" s="89">
        <f>Übersicht!$D$59*'Tabelle für Diagramm'!B3</f>
        <v>120</v>
      </c>
      <c r="F3" s="90">
        <f>E3+D3-C3</f>
        <v>-1496</v>
      </c>
    </row>
    <row r="4" spans="2:6" x14ac:dyDescent="0.3">
      <c r="B4" s="83">
        <v>2</v>
      </c>
      <c r="C4" s="82">
        <f>Übersicht!$D$62*B4+Übersicht!$D$5</f>
        <v>2222</v>
      </c>
      <c r="D4" s="82">
        <f>Übersicht!$D$58*'Tabelle für Diagramm'!B4</f>
        <v>990</v>
      </c>
      <c r="E4" s="82">
        <f>Übersicht!$D$59*'Tabelle für Diagramm'!B4</f>
        <v>240</v>
      </c>
      <c r="F4" s="84">
        <f t="shared" ref="F4:F26" si="0">E4+D4-C4</f>
        <v>-992</v>
      </c>
    </row>
    <row r="5" spans="2:6" x14ac:dyDescent="0.3">
      <c r="B5" s="83">
        <v>3</v>
      </c>
      <c r="C5" s="82">
        <f>Übersicht!$D$62*B5+Übersicht!$D$5</f>
        <v>2333</v>
      </c>
      <c r="D5" s="82">
        <f>Übersicht!$D$58*'Tabelle für Diagramm'!B5</f>
        <v>1485</v>
      </c>
      <c r="E5" s="82">
        <f>Übersicht!$D$59*'Tabelle für Diagramm'!B5</f>
        <v>360</v>
      </c>
      <c r="F5" s="84">
        <f t="shared" si="0"/>
        <v>-488</v>
      </c>
    </row>
    <row r="6" spans="2:6" x14ac:dyDescent="0.3">
      <c r="B6" s="83">
        <v>4</v>
      </c>
      <c r="C6" s="82">
        <f>Übersicht!$D$62*B6+Übersicht!$D$5</f>
        <v>2444</v>
      </c>
      <c r="D6" s="82">
        <f>Übersicht!$D$58*'Tabelle für Diagramm'!B6</f>
        <v>1980</v>
      </c>
      <c r="E6" s="82">
        <f>Übersicht!$D$59*'Tabelle für Diagramm'!B6</f>
        <v>480</v>
      </c>
      <c r="F6" s="84">
        <f t="shared" si="0"/>
        <v>16</v>
      </c>
    </row>
    <row r="7" spans="2:6" x14ac:dyDescent="0.3">
      <c r="B7" s="83">
        <v>5</v>
      </c>
      <c r="C7" s="82">
        <f>Übersicht!$D$62*B7+Übersicht!$D$5</f>
        <v>2555</v>
      </c>
      <c r="D7" s="82">
        <f>Übersicht!$D$58*'Tabelle für Diagramm'!B7</f>
        <v>2475</v>
      </c>
      <c r="E7" s="82">
        <f>Übersicht!$D$59*'Tabelle für Diagramm'!B7</f>
        <v>600</v>
      </c>
      <c r="F7" s="84">
        <f t="shared" si="0"/>
        <v>520</v>
      </c>
    </row>
    <row r="8" spans="2:6" x14ac:dyDescent="0.3">
      <c r="B8" s="83">
        <v>6</v>
      </c>
      <c r="C8" s="82">
        <f>Übersicht!$D$62*B8+Übersicht!$D$5</f>
        <v>2666</v>
      </c>
      <c r="D8" s="82">
        <f>Übersicht!$D$58*'Tabelle für Diagramm'!B8</f>
        <v>2970</v>
      </c>
      <c r="E8" s="82">
        <f>Übersicht!$D$59*'Tabelle für Diagramm'!B8</f>
        <v>720</v>
      </c>
      <c r="F8" s="84">
        <f t="shared" si="0"/>
        <v>1024</v>
      </c>
    </row>
    <row r="9" spans="2:6" x14ac:dyDescent="0.3">
      <c r="B9" s="83">
        <v>7</v>
      </c>
      <c r="C9" s="82">
        <f>Übersicht!$D$62*B9+Übersicht!$D$5</f>
        <v>2777</v>
      </c>
      <c r="D9" s="82">
        <f>Übersicht!$D$58*'Tabelle für Diagramm'!B9</f>
        <v>3465</v>
      </c>
      <c r="E9" s="82">
        <f>Übersicht!$D$59*'Tabelle für Diagramm'!B9</f>
        <v>840</v>
      </c>
      <c r="F9" s="84">
        <f t="shared" si="0"/>
        <v>1528</v>
      </c>
    </row>
    <row r="10" spans="2:6" x14ac:dyDescent="0.3">
      <c r="B10" s="83">
        <v>8</v>
      </c>
      <c r="C10" s="82">
        <f>Übersicht!$D$62*B10+Übersicht!$D$5</f>
        <v>2888</v>
      </c>
      <c r="D10" s="82">
        <f>Übersicht!$D$58*'Tabelle für Diagramm'!B10</f>
        <v>3960</v>
      </c>
      <c r="E10" s="82">
        <f>Übersicht!$D$59*'Tabelle für Diagramm'!B10</f>
        <v>960</v>
      </c>
      <c r="F10" s="84">
        <f t="shared" si="0"/>
        <v>2032</v>
      </c>
    </row>
    <row r="11" spans="2:6" x14ac:dyDescent="0.3">
      <c r="B11" s="83">
        <v>9</v>
      </c>
      <c r="C11" s="82">
        <f>Übersicht!$D$62*B11+Übersicht!$D$5</f>
        <v>2999</v>
      </c>
      <c r="D11" s="82">
        <f>Übersicht!$D$58*'Tabelle für Diagramm'!B11</f>
        <v>4455</v>
      </c>
      <c r="E11" s="82">
        <f>Übersicht!$D$59*'Tabelle für Diagramm'!B11</f>
        <v>1080</v>
      </c>
      <c r="F11" s="84">
        <f t="shared" si="0"/>
        <v>2536</v>
      </c>
    </row>
    <row r="12" spans="2:6" x14ac:dyDescent="0.3">
      <c r="B12" s="83">
        <v>10</v>
      </c>
      <c r="C12" s="82">
        <f>Übersicht!$D$62*B12+Übersicht!$D$5</f>
        <v>3110</v>
      </c>
      <c r="D12" s="82">
        <f>Übersicht!$D$58*'Tabelle für Diagramm'!B12</f>
        <v>4950</v>
      </c>
      <c r="E12" s="82">
        <f>Übersicht!$D$59*'Tabelle für Diagramm'!B12</f>
        <v>1200</v>
      </c>
      <c r="F12" s="84">
        <f t="shared" si="0"/>
        <v>3040</v>
      </c>
    </row>
    <row r="13" spans="2:6" x14ac:dyDescent="0.3">
      <c r="B13" s="83">
        <v>11</v>
      </c>
      <c r="C13" s="82">
        <f>Übersicht!$D$62*B13+Übersicht!$D$5</f>
        <v>3221</v>
      </c>
      <c r="D13" s="82">
        <f>Übersicht!$D$58*'Tabelle für Diagramm'!B13</f>
        <v>5445</v>
      </c>
      <c r="E13" s="82">
        <f>Übersicht!$D$59*'Tabelle für Diagramm'!B13</f>
        <v>1320</v>
      </c>
      <c r="F13" s="84">
        <f t="shared" si="0"/>
        <v>3544</v>
      </c>
    </row>
    <row r="14" spans="2:6" x14ac:dyDescent="0.3">
      <c r="B14" s="83">
        <v>12</v>
      </c>
      <c r="C14" s="82">
        <f>Übersicht!$D$62*B14+Übersicht!$D$5</f>
        <v>3332</v>
      </c>
      <c r="D14" s="82">
        <f>Übersicht!$D$58*'Tabelle für Diagramm'!B14</f>
        <v>5940</v>
      </c>
      <c r="E14" s="82">
        <f>Übersicht!$D$59*'Tabelle für Diagramm'!B14</f>
        <v>1440</v>
      </c>
      <c r="F14" s="84">
        <f t="shared" si="0"/>
        <v>4048</v>
      </c>
    </row>
    <row r="15" spans="2:6" x14ac:dyDescent="0.3">
      <c r="B15" s="83">
        <v>13</v>
      </c>
      <c r="C15" s="82">
        <f>Übersicht!$D$62*B15+Übersicht!$D$5</f>
        <v>3443</v>
      </c>
      <c r="D15" s="82">
        <f>Übersicht!$D$58*'Tabelle für Diagramm'!B15</f>
        <v>6435</v>
      </c>
      <c r="E15" s="82">
        <f>Übersicht!$D$59*'Tabelle für Diagramm'!B15</f>
        <v>1560</v>
      </c>
      <c r="F15" s="84">
        <f t="shared" si="0"/>
        <v>4552</v>
      </c>
    </row>
    <row r="16" spans="2:6" x14ac:dyDescent="0.3">
      <c r="B16" s="83">
        <v>14</v>
      </c>
      <c r="C16" s="82">
        <f>Übersicht!$D$62*B16+Übersicht!$D$5</f>
        <v>3554</v>
      </c>
      <c r="D16" s="82">
        <f>Übersicht!$D$58*'Tabelle für Diagramm'!B16</f>
        <v>6930</v>
      </c>
      <c r="E16" s="82">
        <f>Übersicht!$D$59*'Tabelle für Diagramm'!B16</f>
        <v>1680</v>
      </c>
      <c r="F16" s="84">
        <f t="shared" si="0"/>
        <v>5056</v>
      </c>
    </row>
    <row r="17" spans="2:6" x14ac:dyDescent="0.3">
      <c r="B17" s="83">
        <v>15</v>
      </c>
      <c r="C17" s="82">
        <f>Übersicht!$D$62*B17+Übersicht!$D$5</f>
        <v>3665</v>
      </c>
      <c r="D17" s="82">
        <f>Übersicht!$D$58*'Tabelle für Diagramm'!B17</f>
        <v>7425</v>
      </c>
      <c r="E17" s="82">
        <f>Übersicht!$D$59*'Tabelle für Diagramm'!B17</f>
        <v>1800</v>
      </c>
      <c r="F17" s="84">
        <f t="shared" si="0"/>
        <v>5560</v>
      </c>
    </row>
    <row r="18" spans="2:6" x14ac:dyDescent="0.3">
      <c r="B18" s="83">
        <v>16</v>
      </c>
      <c r="C18" s="82">
        <f>Übersicht!$D$62*B18+Übersicht!$D$5</f>
        <v>3776</v>
      </c>
      <c r="D18" s="82">
        <f>Übersicht!$D$58*'Tabelle für Diagramm'!B18</f>
        <v>7920</v>
      </c>
      <c r="E18" s="82">
        <f>Übersicht!$D$59*'Tabelle für Diagramm'!B18</f>
        <v>1920</v>
      </c>
      <c r="F18" s="84">
        <f t="shared" si="0"/>
        <v>6064</v>
      </c>
    </row>
    <row r="19" spans="2:6" x14ac:dyDescent="0.3">
      <c r="B19" s="83">
        <v>17</v>
      </c>
      <c r="C19" s="82">
        <f>Übersicht!$D$62*B19+Übersicht!$D$5</f>
        <v>3887</v>
      </c>
      <c r="D19" s="82">
        <f>Übersicht!$D$58*'Tabelle für Diagramm'!B19</f>
        <v>8415</v>
      </c>
      <c r="E19" s="82">
        <f>Übersicht!$D$59*'Tabelle für Diagramm'!B19</f>
        <v>2040</v>
      </c>
      <c r="F19" s="84">
        <f t="shared" si="0"/>
        <v>6568</v>
      </c>
    </row>
    <row r="20" spans="2:6" x14ac:dyDescent="0.3">
      <c r="B20" s="83">
        <v>18</v>
      </c>
      <c r="C20" s="82">
        <f>Übersicht!$D$62*B20+Übersicht!$D$5</f>
        <v>3998</v>
      </c>
      <c r="D20" s="82">
        <f>Übersicht!$D$58*'Tabelle für Diagramm'!B20</f>
        <v>8910</v>
      </c>
      <c r="E20" s="82">
        <f>Übersicht!$D$59*'Tabelle für Diagramm'!B20</f>
        <v>2160</v>
      </c>
      <c r="F20" s="84">
        <f t="shared" si="0"/>
        <v>7072</v>
      </c>
    </row>
    <row r="21" spans="2:6" x14ac:dyDescent="0.3">
      <c r="B21" s="83">
        <v>19</v>
      </c>
      <c r="C21" s="82">
        <f>Übersicht!$D$62*B21+Übersicht!$D$5</f>
        <v>4109</v>
      </c>
      <c r="D21" s="82">
        <f>Übersicht!$D$58*'Tabelle für Diagramm'!B21</f>
        <v>9405</v>
      </c>
      <c r="E21" s="82">
        <f>Übersicht!$D$59*'Tabelle für Diagramm'!B21</f>
        <v>2280</v>
      </c>
      <c r="F21" s="84">
        <f t="shared" si="0"/>
        <v>7576</v>
      </c>
    </row>
    <row r="22" spans="2:6" x14ac:dyDescent="0.3">
      <c r="B22" s="83">
        <v>20</v>
      </c>
      <c r="C22" s="82">
        <f>Übersicht!$D$62*B22+Übersicht!$D$5</f>
        <v>4220</v>
      </c>
      <c r="D22" s="82">
        <f>Übersicht!$D$58*'Tabelle für Diagramm'!B22</f>
        <v>9900</v>
      </c>
      <c r="E22" s="82">
        <f>Übersicht!$D$59*'Tabelle für Diagramm'!B22</f>
        <v>2400</v>
      </c>
      <c r="F22" s="84">
        <f t="shared" si="0"/>
        <v>8080</v>
      </c>
    </row>
    <row r="23" spans="2:6" x14ac:dyDescent="0.3">
      <c r="B23" s="83">
        <v>21</v>
      </c>
      <c r="C23" s="82">
        <f>Übersicht!$D$62*B23+Übersicht!$D$5</f>
        <v>4331</v>
      </c>
      <c r="D23" s="82">
        <f>Übersicht!$D$58*'Tabelle für Diagramm'!B23</f>
        <v>10395</v>
      </c>
      <c r="E23" s="82">
        <f>Übersicht!$D$59*'Tabelle für Diagramm'!B23</f>
        <v>2520</v>
      </c>
      <c r="F23" s="84">
        <f t="shared" si="0"/>
        <v>8584</v>
      </c>
    </row>
    <row r="24" spans="2:6" x14ac:dyDescent="0.3">
      <c r="B24" s="83">
        <v>22</v>
      </c>
      <c r="C24" s="82">
        <f>Übersicht!$D$62*B24+Übersicht!$D$5</f>
        <v>4442</v>
      </c>
      <c r="D24" s="82">
        <f>Übersicht!$D$58*'Tabelle für Diagramm'!B24</f>
        <v>10890</v>
      </c>
      <c r="E24" s="82">
        <f>Übersicht!$D$59*'Tabelle für Diagramm'!B24</f>
        <v>2640</v>
      </c>
      <c r="F24" s="84">
        <f t="shared" si="0"/>
        <v>9088</v>
      </c>
    </row>
    <row r="25" spans="2:6" x14ac:dyDescent="0.3">
      <c r="B25" s="83">
        <v>23</v>
      </c>
      <c r="C25" s="82">
        <f>Übersicht!$D$62*B25+Übersicht!$D$5</f>
        <v>4553</v>
      </c>
      <c r="D25" s="82">
        <f>Übersicht!$D$58*'Tabelle für Diagramm'!B25</f>
        <v>11385</v>
      </c>
      <c r="E25" s="82">
        <f>Übersicht!$D$59*'Tabelle für Diagramm'!B25</f>
        <v>2760</v>
      </c>
      <c r="F25" s="84">
        <f t="shared" si="0"/>
        <v>9592</v>
      </c>
    </row>
    <row r="26" spans="2:6" ht="15" thickBot="1" x14ac:dyDescent="0.35">
      <c r="B26" s="85">
        <v>24</v>
      </c>
      <c r="C26" s="86">
        <f>Übersicht!$D$62*B26+Übersicht!$D$5</f>
        <v>4664</v>
      </c>
      <c r="D26" s="86">
        <f>Übersicht!$D$58*'Tabelle für Diagramm'!B26</f>
        <v>11880</v>
      </c>
      <c r="E26" s="86">
        <f>Übersicht!$D$59*'Tabelle für Diagramm'!B26</f>
        <v>2880</v>
      </c>
      <c r="F26" s="87">
        <f t="shared" si="0"/>
        <v>10096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Tabelle für Diagramm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2019-02-08T08:15:26Z</dcterms:modified>
</cp:coreProperties>
</file>